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1"/>
  </bookViews>
  <sheets>
    <sheet name="Nota aclarativa" sheetId="1" r:id="rId1"/>
    <sheet name="Material EPI" sheetId="2" r:id="rId2"/>
  </sheets>
  <definedNames/>
  <calcPr fullCalcOnLoad="1"/>
</workbook>
</file>

<file path=xl/sharedStrings.xml><?xml version="1.0" encoding="utf-8"?>
<sst xmlns="http://schemas.openxmlformats.org/spreadsheetml/2006/main" count="49" uniqueCount="22">
  <si>
    <t>#</t>
  </si>
  <si>
    <t>TOTAL</t>
  </si>
  <si>
    <t>cantidad por 1 mes</t>
  </si>
  <si>
    <t># PERSONAL SANITARIO / GERONTOLOGOS / AS.SOCIAL</t>
  </si>
  <si>
    <t># HIGIENISTAS / COCINA / LAVANDERIA</t>
  </si>
  <si>
    <t># RECEPCION / DIRECCION / MANTENIMIENTO</t>
  </si>
  <si>
    <t>Mascarilla quirúrgica tipo IIR</t>
  </si>
  <si>
    <t>Mascarilla FFP2/N95, sin válvula, pico de pato</t>
  </si>
  <si>
    <t>Visera plástica, diadema</t>
  </si>
  <si>
    <t>Bata quirúrgica tejida, no estéril</t>
  </si>
  <si>
    <t>Guantes de examinación, nitrilo, no esterilizados, M</t>
  </si>
  <si>
    <t>Gel Hidroalcohólico Antiséptico, 200ml</t>
  </si>
  <si>
    <t>Guantes de limpieza, talla M, reutilizable, par</t>
  </si>
  <si>
    <t>Bolsa para cadáveres, blanca, adulto, 250x120cm</t>
  </si>
  <si>
    <t>Guantes delimpieza,talla M, reutilizable, par</t>
  </si>
  <si>
    <t>Gafas panorámicas</t>
  </si>
  <si>
    <t>Delantal plástico</t>
  </si>
  <si>
    <t>Manguitos desechables</t>
  </si>
  <si>
    <t xml:space="preserve">A rellenar  =&gt;                      Número residentes (#) </t>
  </si>
  <si>
    <t># FAMILIAR  (1 visita / residente cada 10 días)</t>
  </si>
  <si>
    <t>Estimación EPI para un mes (según ratios personal propuestos por MSF en emergencia COVID19)</t>
  </si>
  <si>
    <t>La información proporcionada en este sitio o en los documentos se basa en los conocimientos actuales y en información limitada en a la experiencia de Médicos Sin Fronteras por tanto se encuentra condicionada a la actual situación nueva, urgente y excepcional ocasionada por la epidemia de CoVid-19. Estas informaciones son soluciones imperfectas, provisionales y excepcionales considerando la falta de soluciones estándar y homologadas por lo que sólo deben usarse en ausencia de información, protocolos, procedimientos o materiales homologados previstos por los estándares de la Organización Mundial de Salud o del Ministerio de Sanidad. Estas informaciones se publican para escalar, ampliar y acelerar la respuesta de los responsables y profesionales sanitarios y civiles de la sociedad que están implicados en la respuesta a la epidemia. Estas informaciones no sustituyen la atención médica profesional, ni las recomendaciones de la Organización Mundial de Salud o del Ministerio de Sanidad. Médicos Sin Fronteras no puede responsabilizarse de la correcta implementación y resultados de las soluciones propuestas en estas informaciones.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</si>
</sst>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_-* #,##0.0_-;\-* #,##0.0_-;_-* &quot;-&quot;??_-;_-@_-"/>
    <numFmt numFmtId="184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b/>
      <sz val="10"/>
      <color rgb="FF222222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horizontal="center"/>
    </xf>
    <xf numFmtId="0" fontId="20" fillId="33" borderId="10" xfId="46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47" fillId="34" borderId="11" xfId="46" applyFont="1" applyFill="1" applyBorder="1" applyAlignment="1" applyProtection="1">
      <alignment horizontal="center" vertical="center" wrapText="1"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22" fillId="0" borderId="13" xfId="53" applyFont="1" applyBorder="1" applyAlignment="1" applyProtection="1">
      <alignment vertical="center"/>
      <protection/>
    </xf>
    <xf numFmtId="0" fontId="22" fillId="0" borderId="13" xfId="46" applyFont="1" applyBorder="1" applyAlignment="1" applyProtection="1">
      <alignment horizontal="center" vertical="center" wrapText="1"/>
      <protection/>
    </xf>
    <xf numFmtId="184" fontId="22" fillId="0" borderId="13" xfId="48" applyNumberFormat="1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2" fillId="0" borderId="13" xfId="46" applyFont="1" applyBorder="1" applyAlignment="1" applyProtection="1">
      <alignment horizontal="left" vertical="center" wrapText="1"/>
      <protection/>
    </xf>
    <xf numFmtId="0" fontId="22" fillId="0" borderId="13" xfId="53" applyFont="1" applyBorder="1" applyAlignment="1" applyProtection="1">
      <alignment horizontal="left" vertical="center"/>
      <protection/>
    </xf>
    <xf numFmtId="0" fontId="48" fillId="35" borderId="0" xfId="0" applyFont="1" applyFill="1" applyBorder="1" applyAlignment="1" applyProtection="1">
      <alignment horizontal="center" vertical="center" textRotation="90"/>
      <protection/>
    </xf>
    <xf numFmtId="0" fontId="48" fillId="36" borderId="0" xfId="0" applyFont="1" applyFill="1" applyBorder="1" applyAlignment="1" applyProtection="1">
      <alignment horizontal="center" vertical="center" textRotation="90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2" fillId="0" borderId="0" xfId="46" applyFont="1" applyBorder="1" applyAlignment="1" applyProtection="1">
      <alignment horizontal="center" vertical="center" wrapText="1"/>
      <protection/>
    </xf>
    <xf numFmtId="1" fontId="22" fillId="0" borderId="0" xfId="46" applyNumberFormat="1" applyFont="1" applyBorder="1" applyAlignment="1" applyProtection="1">
      <alignment horizontal="center" vertical="center" wrapText="1"/>
      <protection/>
    </xf>
    <xf numFmtId="0" fontId="17" fillId="37" borderId="0" xfId="46" applyFont="1" applyFill="1" applyAlignment="1" applyProtection="1">
      <alignment horizontal="left" vertical="center" wrapText="1"/>
      <protection/>
    </xf>
    <xf numFmtId="0" fontId="41" fillId="38" borderId="14" xfId="46" applyFont="1" applyFill="1" applyBorder="1" applyAlignment="1" applyProtection="1">
      <alignment horizontal="left" vertical="center" wrapText="1"/>
      <protection/>
    </xf>
    <xf numFmtId="1" fontId="47" fillId="34" borderId="11" xfId="46" applyNumberFormat="1" applyFont="1" applyFill="1" applyBorder="1" applyAlignment="1" applyProtection="1">
      <alignment horizontal="center" vertical="center" wrapText="1"/>
      <protection/>
    </xf>
    <xf numFmtId="0" fontId="20" fillId="39" borderId="10" xfId="46" applyFont="1" applyFill="1" applyBorder="1" applyAlignment="1" applyProtection="1">
      <alignment horizontal="left" vertical="center" wrapText="1"/>
      <protection/>
    </xf>
    <xf numFmtId="0" fontId="22" fillId="39" borderId="10" xfId="46" applyFont="1" applyFill="1" applyBorder="1" applyAlignment="1" applyProtection="1">
      <alignment horizontal="center" vertical="center" wrapText="1"/>
      <protection/>
    </xf>
    <xf numFmtId="1" fontId="22" fillId="40" borderId="10" xfId="46" applyNumberFormat="1" applyFont="1" applyFill="1" applyBorder="1" applyAlignment="1" applyProtection="1">
      <alignment horizontal="center" vertical="center" wrapText="1"/>
      <protection/>
    </xf>
    <xf numFmtId="1" fontId="22" fillId="39" borderId="15" xfId="46" applyNumberFormat="1" applyFont="1" applyFill="1" applyBorder="1" applyAlignment="1" applyProtection="1">
      <alignment horizontal="center" vertical="center" wrapText="1"/>
      <protection/>
    </xf>
    <xf numFmtId="1" fontId="22" fillId="0" borderId="13" xfId="46" applyNumberFormat="1" applyFont="1" applyBorder="1" applyAlignment="1" applyProtection="1">
      <alignment horizontal="center" vertical="center" wrapText="1"/>
      <protection/>
    </xf>
    <xf numFmtId="1" fontId="22" fillId="0" borderId="16" xfId="46" applyNumberFormat="1" applyFont="1" applyBorder="1" applyAlignment="1" applyProtection="1">
      <alignment horizontal="center" vertical="center" wrapText="1"/>
      <protection/>
    </xf>
    <xf numFmtId="0" fontId="22" fillId="0" borderId="17" xfId="53" applyFont="1" applyBorder="1" applyAlignment="1" applyProtection="1">
      <alignment horizontal="left" vertical="center"/>
      <protection/>
    </xf>
    <xf numFmtId="0" fontId="22" fillId="0" borderId="17" xfId="46" applyFont="1" applyBorder="1" applyAlignment="1" applyProtection="1">
      <alignment horizontal="center" vertical="center" wrapText="1"/>
      <protection/>
    </xf>
    <xf numFmtId="1" fontId="22" fillId="0" borderId="17" xfId="46" applyNumberFormat="1" applyFont="1" applyBorder="1" applyAlignment="1" applyProtection="1">
      <alignment horizontal="center" vertical="center" wrapText="1"/>
      <protection/>
    </xf>
    <xf numFmtId="1" fontId="22" fillId="0" borderId="18" xfId="46" applyNumberFormat="1" applyFont="1" applyBorder="1" applyAlignment="1" applyProtection="1">
      <alignment horizontal="center" vertical="center" wrapText="1"/>
      <protection/>
    </xf>
    <xf numFmtId="0" fontId="25" fillId="39" borderId="10" xfId="46" applyFont="1" applyFill="1" applyBorder="1" applyAlignment="1" applyProtection="1">
      <alignment horizontal="left" vertical="center" wrapText="1"/>
      <protection/>
    </xf>
    <xf numFmtId="0" fontId="22" fillId="40" borderId="10" xfId="46" applyFont="1" applyFill="1" applyBorder="1" applyAlignment="1" applyProtection="1">
      <alignment horizontal="center" vertical="center" wrapText="1"/>
      <protection/>
    </xf>
    <xf numFmtId="1" fontId="22" fillId="40" borderId="15" xfId="46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/>
      <protection/>
    </xf>
    <xf numFmtId="0" fontId="50" fillId="0" borderId="19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5" fillId="0" borderId="0" xfId="0" applyFont="1" applyAlignment="1" applyProtection="1">
      <alignment horizontal="right"/>
      <protection/>
    </xf>
    <xf numFmtId="0" fontId="0" fillId="41" borderId="13" xfId="0" applyFill="1" applyBorder="1" applyAlignment="1" applyProtection="1">
      <alignment horizontal="center"/>
      <protection locked="0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28" fillId="6" borderId="23" xfId="46" applyFont="1" applyFill="1" applyBorder="1" applyAlignment="1" applyProtection="1">
      <alignment horizontal="center" vertical="center" wrapText="1"/>
      <protection/>
    </xf>
    <xf numFmtId="0" fontId="28" fillId="6" borderId="24" xfId="46" applyFont="1" applyFill="1" applyBorder="1" applyAlignment="1" applyProtection="1">
      <alignment horizontal="center" vertical="center" wrapText="1"/>
      <protection/>
    </xf>
    <xf numFmtId="0" fontId="28" fillId="6" borderId="25" xfId="46" applyFont="1" applyFill="1" applyBorder="1" applyAlignment="1" applyProtection="1">
      <alignment horizontal="center" vertical="center" wrapText="1"/>
      <protection/>
    </xf>
    <xf numFmtId="0" fontId="46" fillId="16" borderId="0" xfId="0" applyFont="1" applyFill="1" applyAlignment="1" applyProtection="1">
      <alignment horizontal="center" vertical="center" wrapText="1"/>
      <protection/>
    </xf>
    <xf numFmtId="0" fontId="48" fillId="35" borderId="26" xfId="0" applyFont="1" applyFill="1" applyBorder="1" applyAlignment="1" applyProtection="1">
      <alignment horizontal="center" vertical="center" textRotation="90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91.7109375" style="0" customWidth="1"/>
    <col min="2" max="16384" width="9.140625" style="0" customWidth="1"/>
  </cols>
  <sheetData>
    <row r="1" ht="15.75" thickBot="1"/>
    <row r="2" ht="140.25" customHeight="1">
      <c r="A2" s="40" t="s">
        <v>21</v>
      </c>
    </row>
    <row r="3" ht="15">
      <c r="A3" s="41"/>
    </row>
    <row r="4" ht="15">
      <c r="A4" s="41"/>
    </row>
    <row r="5" ht="15">
      <c r="A5" s="41"/>
    </row>
    <row r="6" ht="15.75" thickBot="1">
      <c r="A6" s="42"/>
    </row>
  </sheetData>
  <sheetProtection/>
  <mergeCells count="1">
    <mergeCell ref="A2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13.28125" style="0" customWidth="1"/>
    <col min="2" max="2" width="52.421875" style="0" customWidth="1"/>
    <col min="3" max="3" width="8.421875" style="0" customWidth="1"/>
    <col min="4" max="5" width="9.140625" style="2" customWidth="1"/>
    <col min="6" max="16384" width="9.140625" style="0" customWidth="1"/>
  </cols>
  <sheetData>
    <row r="1" spans="1:7" ht="45" customHeight="1">
      <c r="A1" s="46" t="s">
        <v>20</v>
      </c>
      <c r="B1" s="46"/>
      <c r="C1" s="46"/>
      <c r="D1" s="46"/>
      <c r="E1" s="46"/>
      <c r="F1" s="1"/>
      <c r="G1" s="1"/>
    </row>
    <row r="2" spans="1:7" ht="23.25">
      <c r="A2" s="5"/>
      <c r="B2" s="5"/>
      <c r="C2" s="5"/>
      <c r="D2" s="5"/>
      <c r="E2" s="5"/>
      <c r="F2" s="1"/>
      <c r="G2" s="1"/>
    </row>
    <row r="3" spans="1:5" ht="15">
      <c r="A3" s="5"/>
      <c r="B3" s="38" t="s">
        <v>18</v>
      </c>
      <c r="C3" s="39">
        <v>3</v>
      </c>
      <c r="D3" s="37"/>
      <c r="E3" s="37"/>
    </row>
    <row r="4" spans="1:5" ht="24">
      <c r="A4" s="5"/>
      <c r="B4" s="5"/>
      <c r="C4" s="6">
        <v>1</v>
      </c>
      <c r="D4" s="6" t="s">
        <v>0</v>
      </c>
      <c r="E4" s="7" t="s">
        <v>2</v>
      </c>
    </row>
    <row r="5" spans="1:5" ht="15">
      <c r="A5" s="47" t="s">
        <v>1</v>
      </c>
      <c r="B5" s="8" t="s">
        <v>6</v>
      </c>
      <c r="C5" s="9">
        <f aca="true" t="shared" si="0" ref="C5:E6">+C19+C29+C38+C43</f>
        <v>2.35</v>
      </c>
      <c r="D5" s="10">
        <f t="shared" si="0"/>
        <v>7.05</v>
      </c>
      <c r="E5" s="10">
        <f t="shared" si="0"/>
        <v>133.5</v>
      </c>
    </row>
    <row r="6" spans="1:5" ht="15">
      <c r="A6" s="47"/>
      <c r="B6" s="11" t="s">
        <v>8</v>
      </c>
      <c r="C6" s="9">
        <f t="shared" si="0"/>
        <v>1.85</v>
      </c>
      <c r="D6" s="10">
        <f t="shared" si="0"/>
        <v>3.55</v>
      </c>
      <c r="E6" s="10">
        <f t="shared" si="0"/>
        <v>3.55</v>
      </c>
    </row>
    <row r="7" spans="1:5" ht="15">
      <c r="A7" s="47"/>
      <c r="B7" s="11" t="s">
        <v>15</v>
      </c>
      <c r="C7" s="9">
        <f>+C21</f>
        <v>0.68</v>
      </c>
      <c r="D7" s="10">
        <f>+D21</f>
        <v>2.04</v>
      </c>
      <c r="E7" s="10">
        <f>+E21</f>
        <v>2.04</v>
      </c>
    </row>
    <row r="8" spans="1:10" ht="15">
      <c r="A8" s="47"/>
      <c r="B8" s="12" t="s">
        <v>9</v>
      </c>
      <c r="C8" s="9">
        <f>+C22+C31+C40+C45</f>
        <v>2.37</v>
      </c>
      <c r="D8" s="10">
        <f>+D22+D31+D40+D45</f>
        <v>7.11</v>
      </c>
      <c r="E8" s="10">
        <f>+E22+E31+E40+E45</f>
        <v>135.3</v>
      </c>
      <c r="J8" s="4"/>
    </row>
    <row r="9" spans="1:5" ht="15">
      <c r="A9" s="47"/>
      <c r="B9" s="12" t="s">
        <v>16</v>
      </c>
      <c r="C9" s="9">
        <f aca="true" t="shared" si="1" ref="C9:E10">+C23+C32</f>
        <v>1.6800000000000002</v>
      </c>
      <c r="D9" s="10">
        <f t="shared" si="1"/>
        <v>5.04</v>
      </c>
      <c r="E9" s="10">
        <f t="shared" si="1"/>
        <v>151.2</v>
      </c>
    </row>
    <row r="10" spans="1:5" ht="15">
      <c r="A10" s="47"/>
      <c r="B10" s="12" t="s">
        <v>17</v>
      </c>
      <c r="C10" s="9">
        <f t="shared" si="1"/>
        <v>1.6800000000000002</v>
      </c>
      <c r="D10" s="10">
        <f t="shared" si="1"/>
        <v>5.04</v>
      </c>
      <c r="E10" s="10">
        <f t="shared" si="1"/>
        <v>151.2</v>
      </c>
    </row>
    <row r="11" spans="1:5" ht="15">
      <c r="A11" s="47"/>
      <c r="B11" s="12" t="s">
        <v>10</v>
      </c>
      <c r="C11" s="9">
        <f>+C25+C34+C46</f>
        <v>3</v>
      </c>
      <c r="D11" s="10">
        <f>+D25+D34+D46</f>
        <v>9</v>
      </c>
      <c r="E11" s="10">
        <f>+E25+E34+E46</f>
        <v>192</v>
      </c>
    </row>
    <row r="12" spans="1:5" ht="15">
      <c r="A12" s="47"/>
      <c r="B12" s="12" t="s">
        <v>11</v>
      </c>
      <c r="C12" s="9">
        <f>+C26+C36+C41+C47</f>
        <v>0.56</v>
      </c>
      <c r="D12" s="10">
        <f>+D26+D36+D41+D47</f>
        <v>1.6800000000000002</v>
      </c>
      <c r="E12" s="10">
        <f>+E26+E36+E41+E47</f>
        <v>6.720000000000001</v>
      </c>
    </row>
    <row r="13" spans="1:5" ht="15">
      <c r="A13" s="47"/>
      <c r="B13" s="12" t="s">
        <v>7</v>
      </c>
      <c r="C13" s="9">
        <f>+C27</f>
        <v>0.34</v>
      </c>
      <c r="D13" s="10">
        <f>+D27</f>
        <v>1.02</v>
      </c>
      <c r="E13" s="10">
        <f>+E27</f>
        <v>6.12</v>
      </c>
    </row>
    <row r="14" spans="1:5" ht="15">
      <c r="A14" s="47"/>
      <c r="B14" s="13" t="s">
        <v>12</v>
      </c>
      <c r="C14" s="9">
        <f>+C35</f>
        <v>0.16</v>
      </c>
      <c r="D14" s="10">
        <f>+D35</f>
        <v>0.48</v>
      </c>
      <c r="E14" s="10">
        <f>+E35</f>
        <v>1.92</v>
      </c>
    </row>
    <row r="15" spans="1:5" ht="15">
      <c r="A15" s="14"/>
      <c r="B15" s="13" t="s">
        <v>13</v>
      </c>
      <c r="C15" s="9">
        <v>0.1</v>
      </c>
      <c r="D15" s="10">
        <f>+C3*C15</f>
        <v>0.30000000000000004</v>
      </c>
      <c r="E15" s="10">
        <f>+D15</f>
        <v>0.30000000000000004</v>
      </c>
    </row>
    <row r="16" spans="1:5" ht="15">
      <c r="A16" s="15"/>
      <c r="B16" s="16"/>
      <c r="C16" s="17"/>
      <c r="D16" s="18"/>
      <c r="E16" s="18"/>
    </row>
    <row r="17" spans="1:5" ht="25.5" customHeight="1" thickBot="1">
      <c r="A17" s="19"/>
      <c r="B17" s="20"/>
      <c r="C17" s="6">
        <v>1</v>
      </c>
      <c r="D17" s="6" t="s">
        <v>0</v>
      </c>
      <c r="E17" s="21" t="s">
        <v>2</v>
      </c>
    </row>
    <row r="18" spans="1:5" ht="18" customHeight="1">
      <c r="A18" s="43"/>
      <c r="B18" s="22" t="s">
        <v>3</v>
      </c>
      <c r="C18" s="23">
        <v>0.34</v>
      </c>
      <c r="D18" s="24">
        <f>+C18*C$3</f>
        <v>1.02</v>
      </c>
      <c r="E18" s="25"/>
    </row>
    <row r="19" spans="1:5" ht="14.25" customHeight="1">
      <c r="A19" s="44"/>
      <c r="B19" s="8" t="s">
        <v>6</v>
      </c>
      <c r="C19" s="9">
        <f>+C$18*3</f>
        <v>1.02</v>
      </c>
      <c r="D19" s="26">
        <f>+C19*C$3</f>
        <v>3.06</v>
      </c>
      <c r="E19" s="27">
        <f aca="true" t="shared" si="2" ref="E19:E25">D19*30</f>
        <v>91.8</v>
      </c>
    </row>
    <row r="20" spans="1:5" ht="14.25" customHeight="1" thickBot="1">
      <c r="A20" s="44"/>
      <c r="B20" s="12" t="s">
        <v>8</v>
      </c>
      <c r="C20" s="9">
        <f>+C$18*2</f>
        <v>0.68</v>
      </c>
      <c r="D20" s="26">
        <f aca="true" t="shared" si="3" ref="D20:D27">+C20*C$3</f>
        <v>2.04</v>
      </c>
      <c r="E20" s="27">
        <f>D20</f>
        <v>2.04</v>
      </c>
    </row>
    <row r="21" spans="1:9" ht="14.25" customHeight="1">
      <c r="A21" s="44"/>
      <c r="B21" s="12" t="s">
        <v>15</v>
      </c>
      <c r="C21" s="9">
        <f>+C$18*2</f>
        <v>0.68</v>
      </c>
      <c r="D21" s="26">
        <f t="shared" si="3"/>
        <v>2.04</v>
      </c>
      <c r="E21" s="27">
        <f>D21</f>
        <v>2.04</v>
      </c>
      <c r="I21" s="3"/>
    </row>
    <row r="22" spans="1:5" ht="14.25" customHeight="1">
      <c r="A22" s="44"/>
      <c r="B22" s="12" t="s">
        <v>9</v>
      </c>
      <c r="C22" s="9">
        <f>+C$18*3</f>
        <v>1.02</v>
      </c>
      <c r="D22" s="26">
        <f t="shared" si="3"/>
        <v>3.06</v>
      </c>
      <c r="E22" s="27">
        <f t="shared" si="2"/>
        <v>91.8</v>
      </c>
    </row>
    <row r="23" spans="1:5" ht="14.25" customHeight="1">
      <c r="A23" s="44"/>
      <c r="B23" s="12" t="s">
        <v>16</v>
      </c>
      <c r="C23" s="9">
        <f>+C$18*4</f>
        <v>1.36</v>
      </c>
      <c r="D23" s="26">
        <f t="shared" si="3"/>
        <v>4.08</v>
      </c>
      <c r="E23" s="27">
        <f t="shared" si="2"/>
        <v>122.4</v>
      </c>
    </row>
    <row r="24" spans="1:5" ht="14.25" customHeight="1">
      <c r="A24" s="44"/>
      <c r="B24" s="12" t="s">
        <v>17</v>
      </c>
      <c r="C24" s="9">
        <f>+C$18*4</f>
        <v>1.36</v>
      </c>
      <c r="D24" s="26">
        <f t="shared" si="3"/>
        <v>4.08</v>
      </c>
      <c r="E24" s="27">
        <f t="shared" si="2"/>
        <v>122.4</v>
      </c>
    </row>
    <row r="25" spans="1:5" ht="14.25" customHeight="1">
      <c r="A25" s="44"/>
      <c r="B25" s="12" t="s">
        <v>10</v>
      </c>
      <c r="C25" s="9">
        <f>+C$18*4</f>
        <v>1.36</v>
      </c>
      <c r="D25" s="26">
        <f t="shared" si="3"/>
        <v>4.08</v>
      </c>
      <c r="E25" s="27">
        <f t="shared" si="2"/>
        <v>122.4</v>
      </c>
    </row>
    <row r="26" spans="1:5" ht="14.25" customHeight="1">
      <c r="A26" s="44"/>
      <c r="B26" s="12" t="s">
        <v>11</v>
      </c>
      <c r="C26" s="9">
        <f>+C$18</f>
        <v>0.34</v>
      </c>
      <c r="D26" s="26">
        <f t="shared" si="3"/>
        <v>1.02</v>
      </c>
      <c r="E26" s="27">
        <f>D26*4</f>
        <v>4.08</v>
      </c>
    </row>
    <row r="27" spans="1:5" ht="14.25" customHeight="1" thickBot="1">
      <c r="A27" s="45"/>
      <c r="B27" s="28" t="s">
        <v>7</v>
      </c>
      <c r="C27" s="29">
        <f>+C$18</f>
        <v>0.34</v>
      </c>
      <c r="D27" s="30">
        <f t="shared" si="3"/>
        <v>1.02</v>
      </c>
      <c r="E27" s="31">
        <f>D27*6</f>
        <v>6.12</v>
      </c>
    </row>
    <row r="28" spans="1:5" ht="15">
      <c r="A28" s="43"/>
      <c r="B28" s="32" t="s">
        <v>4</v>
      </c>
      <c r="C28" s="33">
        <v>0.16</v>
      </c>
      <c r="D28" s="24">
        <f aca="true" t="shared" si="4" ref="D28:D34">+C28*C$3</f>
        <v>0.48</v>
      </c>
      <c r="E28" s="34"/>
    </row>
    <row r="29" spans="1:5" ht="14.25" customHeight="1">
      <c r="A29" s="44"/>
      <c r="B29" s="8" t="s">
        <v>6</v>
      </c>
      <c r="C29" s="9">
        <f>+C$28*2</f>
        <v>0.32</v>
      </c>
      <c r="D29" s="26">
        <f t="shared" si="4"/>
        <v>0.96</v>
      </c>
      <c r="E29" s="27">
        <f>D29*30</f>
        <v>28.799999999999997</v>
      </c>
    </row>
    <row r="30" spans="1:5" ht="14.25" customHeight="1">
      <c r="A30" s="44"/>
      <c r="B30" s="11" t="s">
        <v>8</v>
      </c>
      <c r="C30" s="9">
        <f>+C$28*1</f>
        <v>0.16</v>
      </c>
      <c r="D30" s="26">
        <f t="shared" si="4"/>
        <v>0.48</v>
      </c>
      <c r="E30" s="27">
        <f>D30</f>
        <v>0.48</v>
      </c>
    </row>
    <row r="31" spans="1:5" ht="14.25" customHeight="1">
      <c r="A31" s="44"/>
      <c r="B31" s="12" t="s">
        <v>9</v>
      </c>
      <c r="C31" s="9">
        <f>+C$18</f>
        <v>0.34</v>
      </c>
      <c r="D31" s="26">
        <f t="shared" si="4"/>
        <v>1.02</v>
      </c>
      <c r="E31" s="27">
        <f>D31*30</f>
        <v>30.6</v>
      </c>
    </row>
    <row r="32" spans="1:5" ht="14.25" customHeight="1">
      <c r="A32" s="44"/>
      <c r="B32" s="12" t="s">
        <v>16</v>
      </c>
      <c r="C32" s="9">
        <f>+C$28*2</f>
        <v>0.32</v>
      </c>
      <c r="D32" s="26">
        <f t="shared" si="4"/>
        <v>0.96</v>
      </c>
      <c r="E32" s="27">
        <f>D32*30</f>
        <v>28.799999999999997</v>
      </c>
    </row>
    <row r="33" spans="1:5" ht="14.25" customHeight="1">
      <c r="A33" s="44"/>
      <c r="B33" s="12" t="s">
        <v>17</v>
      </c>
      <c r="C33" s="9">
        <f>+C$28*2</f>
        <v>0.32</v>
      </c>
      <c r="D33" s="26">
        <f t="shared" si="4"/>
        <v>0.96</v>
      </c>
      <c r="E33" s="27">
        <f>D33*30</f>
        <v>28.799999999999997</v>
      </c>
    </row>
    <row r="34" spans="1:5" ht="14.25" customHeight="1">
      <c r="A34" s="44"/>
      <c r="B34" s="35" t="s">
        <v>10</v>
      </c>
      <c r="C34" s="9">
        <f>+C$28*4</f>
        <v>0.64</v>
      </c>
      <c r="D34" s="26">
        <f t="shared" si="4"/>
        <v>1.92</v>
      </c>
      <c r="E34" s="27">
        <f>D34*30</f>
        <v>57.599999999999994</v>
      </c>
    </row>
    <row r="35" spans="1:5" ht="14.25" customHeight="1">
      <c r="A35" s="44"/>
      <c r="B35" s="13" t="s">
        <v>14</v>
      </c>
      <c r="C35" s="9">
        <f>+C28</f>
        <v>0.16</v>
      </c>
      <c r="D35" s="26">
        <f aca="true" t="shared" si="5" ref="D35:D47">+C35*C$3</f>
        <v>0.48</v>
      </c>
      <c r="E35" s="27">
        <f>D35*4</f>
        <v>1.92</v>
      </c>
    </row>
    <row r="36" spans="1:5" ht="14.25" customHeight="1" thickBot="1">
      <c r="A36" s="45"/>
      <c r="B36" s="36" t="s">
        <v>11</v>
      </c>
      <c r="C36" s="29">
        <f>+C$28</f>
        <v>0.16</v>
      </c>
      <c r="D36" s="30">
        <f t="shared" si="5"/>
        <v>0.48</v>
      </c>
      <c r="E36" s="31">
        <f>D36*4</f>
        <v>1.92</v>
      </c>
    </row>
    <row r="37" spans="1:5" ht="18" customHeight="1">
      <c r="A37" s="43"/>
      <c r="B37" s="32" t="s">
        <v>5</v>
      </c>
      <c r="C37" s="33">
        <v>0.01</v>
      </c>
      <c r="D37" s="24">
        <f t="shared" si="5"/>
        <v>0.03</v>
      </c>
      <c r="E37" s="34"/>
    </row>
    <row r="38" spans="1:5" ht="15.75" customHeight="1">
      <c r="A38" s="44"/>
      <c r="B38" s="8" t="s">
        <v>6</v>
      </c>
      <c r="C38" s="9">
        <f>+C$37</f>
        <v>0.01</v>
      </c>
      <c r="D38" s="26">
        <f t="shared" si="5"/>
        <v>0.03</v>
      </c>
      <c r="E38" s="27">
        <f>D38*30</f>
        <v>0.8999999999999999</v>
      </c>
    </row>
    <row r="39" spans="1:5" ht="15.75" customHeight="1">
      <c r="A39" s="44"/>
      <c r="B39" s="11" t="s">
        <v>8</v>
      </c>
      <c r="C39" s="9">
        <f>+C$37*1</f>
        <v>0.01</v>
      </c>
      <c r="D39" s="26">
        <f t="shared" si="5"/>
        <v>0.03</v>
      </c>
      <c r="E39" s="27">
        <f>D39</f>
        <v>0.03</v>
      </c>
    </row>
    <row r="40" spans="1:5" ht="15.75" customHeight="1">
      <c r="A40" s="44"/>
      <c r="B40" s="12" t="s">
        <v>9</v>
      </c>
      <c r="C40" s="9">
        <f>+C$37</f>
        <v>0.01</v>
      </c>
      <c r="D40" s="26">
        <f t="shared" si="5"/>
        <v>0.03</v>
      </c>
      <c r="E40" s="27">
        <f>D40*30</f>
        <v>0.8999999999999999</v>
      </c>
    </row>
    <row r="41" spans="1:5" ht="15.75" customHeight="1" thickBot="1">
      <c r="A41" s="45"/>
      <c r="B41" s="36" t="s">
        <v>11</v>
      </c>
      <c r="C41" s="29">
        <f>+C$37</f>
        <v>0.01</v>
      </c>
      <c r="D41" s="30">
        <f t="shared" si="5"/>
        <v>0.03</v>
      </c>
      <c r="E41" s="31">
        <f>D41*4</f>
        <v>0.12</v>
      </c>
    </row>
    <row r="42" spans="1:5" ht="14.25" customHeight="1">
      <c r="A42" s="43"/>
      <c r="B42" s="32" t="s">
        <v>19</v>
      </c>
      <c r="C42" s="23">
        <v>1</v>
      </c>
      <c r="D42" s="24">
        <f t="shared" si="5"/>
        <v>3</v>
      </c>
      <c r="E42" s="25"/>
    </row>
    <row r="43" spans="1:5" ht="12.75" customHeight="1">
      <c r="A43" s="44"/>
      <c r="B43" s="8" t="s">
        <v>6</v>
      </c>
      <c r="C43" s="9">
        <f>+C$42</f>
        <v>1</v>
      </c>
      <c r="D43" s="26">
        <f t="shared" si="5"/>
        <v>3</v>
      </c>
      <c r="E43" s="27">
        <f>D43*4</f>
        <v>12</v>
      </c>
    </row>
    <row r="44" spans="1:5" ht="12.75" customHeight="1">
      <c r="A44" s="44"/>
      <c r="B44" s="11" t="s">
        <v>8</v>
      </c>
      <c r="C44" s="9">
        <f>+C$42</f>
        <v>1</v>
      </c>
      <c r="D44" s="26">
        <f>+C44*C$3/3</f>
        <v>1</v>
      </c>
      <c r="E44" s="27">
        <f>+D44</f>
        <v>1</v>
      </c>
    </row>
    <row r="45" spans="1:5" ht="12.75" customHeight="1">
      <c r="A45" s="44"/>
      <c r="B45" s="12" t="s">
        <v>9</v>
      </c>
      <c r="C45" s="9">
        <f>+C$42</f>
        <v>1</v>
      </c>
      <c r="D45" s="26">
        <f t="shared" si="5"/>
        <v>3</v>
      </c>
      <c r="E45" s="27">
        <f>D45*4</f>
        <v>12</v>
      </c>
    </row>
    <row r="46" spans="1:5" ht="12.75" customHeight="1">
      <c r="A46" s="44"/>
      <c r="B46" s="12" t="s">
        <v>10</v>
      </c>
      <c r="C46" s="9">
        <f>+C$42</f>
        <v>1</v>
      </c>
      <c r="D46" s="26">
        <f t="shared" si="5"/>
        <v>3</v>
      </c>
      <c r="E46" s="27">
        <f>D46*4</f>
        <v>12</v>
      </c>
    </row>
    <row r="47" spans="1:5" ht="12.75" customHeight="1" thickBot="1">
      <c r="A47" s="45"/>
      <c r="B47" s="36" t="s">
        <v>11</v>
      </c>
      <c r="C47" s="29">
        <f>+C$42/20</f>
        <v>0.05</v>
      </c>
      <c r="D47" s="30">
        <f t="shared" si="5"/>
        <v>0.15000000000000002</v>
      </c>
      <c r="E47" s="31">
        <f>D47*4</f>
        <v>0.6000000000000001</v>
      </c>
    </row>
  </sheetData>
  <sheetProtection password="ED15" sheet="1"/>
  <mergeCells count="6">
    <mergeCell ref="A37:A41"/>
    <mergeCell ref="A42:A47"/>
    <mergeCell ref="A1:E1"/>
    <mergeCell ref="A5:A14"/>
    <mergeCell ref="A18:A27"/>
    <mergeCell ref="A28:A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Médicos Sin Fronteras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MSF</dc:creator>
  <cp:keywords/>
  <dc:description/>
  <cp:lastModifiedBy>Lore</cp:lastModifiedBy>
  <dcterms:created xsi:type="dcterms:W3CDTF">2020-05-08T12:22:19Z</dcterms:created>
  <dcterms:modified xsi:type="dcterms:W3CDTF">2020-12-16T19:16:54Z</dcterms:modified>
  <cp:category/>
  <cp:version/>
  <cp:contentType/>
  <cp:contentStatus/>
</cp:coreProperties>
</file>